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1\Přejezd - Břeclav\PDF ODEVZDÁNÍ - DUSP\I - Geodetická dokumentace\I.1\"/>
    </mc:Choice>
  </mc:AlternateContent>
  <xr:revisionPtr revIDLastSave="0" documentId="13_ncr:1_{6C10D507-567A-414B-8C35-4E2DDDC7D403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1 - TZ" sheetId="32" r:id="rId2"/>
  </sheets>
  <externalReferences>
    <externalReference r:id="rId3"/>
  </externalReferences>
  <definedNames>
    <definedName name="_xlnm.Print_Area" localSheetId="1">'I.1 - TZ'!$A$1:$AQ$51</definedName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5" i="32" l="1"/>
  <c r="K45" i="32"/>
  <c r="A45" i="32"/>
  <c r="AQ50" i="32" l="1"/>
  <c r="AP50" i="32"/>
  <c r="AO50" i="32"/>
  <c r="AI50" i="32"/>
  <c r="AG50" i="32"/>
  <c r="AF50" i="32"/>
  <c r="AD50" i="32"/>
  <c r="AC50" i="32"/>
  <c r="AB50" i="32"/>
  <c r="AA50" i="32"/>
  <c r="Z50" i="32"/>
  <c r="Y50" i="32"/>
  <c r="X50" i="32"/>
  <c r="W50" i="32"/>
  <c r="U50" i="32"/>
  <c r="T50" i="32"/>
  <c r="S50" i="32"/>
  <c r="R50" i="32"/>
  <c r="Q50" i="32"/>
  <c r="J50" i="32"/>
  <c r="G50" i="32"/>
  <c r="K48" i="32"/>
  <c r="A48" i="32"/>
  <c r="M50" i="32" s="1"/>
  <c r="AY43" i="32"/>
  <c r="BB42" i="32"/>
  <c r="BB43" i="32" s="1"/>
  <c r="BA42" i="32"/>
  <c r="BA43" i="32" s="1"/>
  <c r="AZ42" i="32"/>
  <c r="AZ43" i="32" s="1"/>
  <c r="AY42" i="32"/>
  <c r="AX42" i="32"/>
  <c r="AX43" i="32" s="1"/>
  <c r="AW42" i="32"/>
  <c r="AW43" i="32" s="1"/>
  <c r="AL38" i="32"/>
  <c r="AL37" i="32"/>
  <c r="H50" i="32" s="1"/>
  <c r="K37" i="32"/>
  <c r="A35" i="32"/>
  <c r="L29" i="32"/>
  <c r="L28" i="32"/>
  <c r="K27" i="32"/>
  <c r="K26" i="32"/>
  <c r="K24" i="32"/>
  <c r="K23" i="32"/>
  <c r="K22" i="32"/>
  <c r="K21" i="32"/>
  <c r="A50" i="32" l="1"/>
  <c r="D50" i="32"/>
  <c r="E50" i="32"/>
  <c r="F50" i="32"/>
  <c r="I50" i="32"/>
  <c r="AV42" i="32"/>
  <c r="N50" i="32"/>
  <c r="O50" i="32"/>
  <c r="L50" i="32"/>
  <c r="B50" i="32"/>
  <c r="C50" i="32"/>
  <c r="AL50" i="32" l="1"/>
  <c r="AK50" i="32"/>
  <c r="AM50" i="32"/>
</calcChain>
</file>

<file path=xl/sharedStrings.xml><?xml version="1.0" encoding="utf-8"?>
<sst xmlns="http://schemas.openxmlformats.org/spreadsheetml/2006/main" count="109" uniqueCount="71">
  <si>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</si>
  <si>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</si>
  <si>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</si>
  <si>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</si>
  <si>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</si>
  <si>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</si>
  <si>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</si>
  <si>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</si>
  <si>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</si>
  <si>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</si>
  <si>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</si>
  <si>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</si>
  <si>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</si>
  <si>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</si>
  <si>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</si>
  <si>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</si>
  <si>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</si>
  <si>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</si>
  <si>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</si>
  <si>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</si>
  <si>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</si>
  <si>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</si>
  <si>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</si>
  <si>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</si>
  <si>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</si>
  <si>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</si>
  <si>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</si>
  <si>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</si>
  <si>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</si>
  <si>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</si>
  <si>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</si>
  <si>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</si>
  <si>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</si>
  <si>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</si>
  <si>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</si>
  <si>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</si>
  <si>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</si>
  <si>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</si>
  <si>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</si>
  <si>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</si>
  <si>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</si>
  <si>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001</t>
  </si>
  <si>
    <t>Kontaktní osoba ve věcet technických (HIS):</t>
  </si>
  <si>
    <t>Číslo objektu/komplexu:</t>
  </si>
  <si>
    <t>Dokumentace:</t>
  </si>
  <si>
    <t>1</t>
  </si>
  <si>
    <t>Razítko oprávněné osoby:</t>
  </si>
  <si>
    <t>Hlavní projektant (HIP):</t>
  </si>
  <si>
    <t>Správa železnic, státní organizace</t>
  </si>
  <si>
    <t>DUSP</t>
  </si>
  <si>
    <t>Stavebí správa východ</t>
  </si>
  <si>
    <t>Nerudova 773/1, 779 00 Olomouc</t>
  </si>
  <si>
    <t>DMC Havlíčkův Brod s.r.o.</t>
  </si>
  <si>
    <t>Průmyslová 941, 580 01 Havlíčkův Brod</t>
  </si>
  <si>
    <t>culka@dmchb.cz</t>
  </si>
  <si>
    <t>Bc. Josef Culka</t>
  </si>
  <si>
    <t>Radek Kverek, DiS.</t>
  </si>
  <si>
    <t>420 569 400 520</t>
  </si>
  <si>
    <t>Definitivní odevzdání</t>
  </si>
  <si>
    <t>000</t>
  </si>
  <si>
    <t>I</t>
  </si>
  <si>
    <t>Ing. David Kozlík</t>
  </si>
  <si>
    <t>Geodetická dokumentace</t>
  </si>
  <si>
    <t>Orientační schéma:</t>
  </si>
  <si>
    <t>TECHNICKÁ ZPRÁVA</t>
  </si>
  <si>
    <t>S622000191</t>
  </si>
  <si>
    <t>Jihomoravský</t>
  </si>
  <si>
    <t>Ing. Magdalena Jagošová</t>
  </si>
  <si>
    <t>Rekonstrukce a doplnění závor na přejezdu P7131 v km 2,570 trati Boří les(mimo) – Lednice (včetně)</t>
  </si>
  <si>
    <t>29 x A4</t>
  </si>
  <si>
    <t>Aktualizace pozemků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</si>
</sst>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83" xfId="0" applyFont="1" applyBorder="1" applyAlignment="1">
      <alignment vertical="top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9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14" fontId="3" fillId="0" borderId="19" xfId="0" applyNumberFormat="1" applyFont="1" applyBorder="1" applyAlignment="1">
      <alignment horizontal="left" vertical="center"/>
    </xf>
    <xf numFmtId="14" fontId="3" fillId="0" borderId="18" xfId="0" applyNumberFormat="1" applyFont="1" applyBorder="1" applyAlignment="1">
      <alignment horizontal="left" vertical="center"/>
    </xf>
    <xf numFmtId="14" fontId="3" fillId="0" borderId="20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338A73-417C-428C-8462-FE04BCA976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3BE0AF3-02C4-422A-AF0E-B21AA5677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3916A2E-FFD0-4659-B38D-8C6B1D112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B28473B-BB2A-4247-813F-8582D520E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1F71F8E-AF63-4ADF-AEBB-D9DE10039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2020\P&#345;ejezd%20-%20B&#345;eclav\Textov&#225;%20&#269;&#225;st\R&#225;me&#269;ky\Popisov&#253;%20r&#225;me&#269;ek%20(B&#345;eclav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Projektový tým"/>
      <sheetName val="Rozpiska_celé stavby"/>
      <sheetName val="A - PZ"/>
      <sheetName val="B.0"/>
      <sheetName val="B - STZ"/>
      <sheetName val="C.0"/>
      <sheetName val="D.2.1.1.0"/>
      <sheetName val="D.2.1.1.1"/>
      <sheetName val="D.2.1.8.0"/>
      <sheetName val="D.2.1.8.1"/>
      <sheetName val="F.0"/>
      <sheetName val="F.1"/>
      <sheetName val="H.0"/>
      <sheetName val="I.0"/>
      <sheetName val="I.1 - TZ"/>
      <sheetName val="I.2 - MPČ"/>
      <sheetName val="I.3 - NVS"/>
      <sheetName val="Rozpiska_vložené přílohy"/>
      <sheetName val="Seznam dokumentace stavby"/>
      <sheetName val="Seznam SO_XX-XX-XX"/>
      <sheetName val="Seznam podobjektů"/>
      <sheetName val="Seznam SO_XX-XX-XX_04"/>
      <sheetName val="Seznam SK_XX-XX-XX"/>
      <sheetName val="Dokumentace dle 499_2006"/>
    </sheetNames>
    <sheetDataSet>
      <sheetData sheetId="0"/>
      <sheetData sheetId="1"/>
      <sheetData sheetId="2">
        <row r="48">
          <cell r="A48" t="str">
            <v>Jihomoravský</v>
          </cell>
          <cell r="K48" t="str">
            <v>Poštorná, Charvátská Nová Ves</v>
          </cell>
          <cell r="Z48">
            <v>208306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53" t="s">
        <v>68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49" t="s">
        <v>49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0">
        <v>44422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1" t="s">
        <v>65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2" t="s">
        <v>66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1" t="s">
        <v>48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49" t="s">
        <v>50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49" t="s">
        <v>51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76" t="s">
        <v>42</v>
      </c>
      <c r="B10" s="70" t="s">
        <v>67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77"/>
      <c r="B11" s="4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2" t="s">
        <v>52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4" t="s">
        <v>53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74" t="s">
        <v>24</v>
      </c>
      <c r="B14" s="58" t="s">
        <v>57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75"/>
      <c r="B15" s="55" t="s">
        <v>54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6">
        <v>20071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47</v>
      </c>
      <c r="B17" s="57" t="s">
        <v>55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8ACF1-726E-4268-B252-259843B4D63B}">
  <dimension ref="A1:BB51"/>
  <sheetViews>
    <sheetView showGridLines="0" tabSelected="1" view="pageBreakPreview" topLeftCell="A19" zoomScale="85" zoomScaleNormal="70" zoomScaleSheetLayoutView="85" zoomScalePageLayoutView="70" workbookViewId="0">
      <selection activeCell="CM40" sqref="CM40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80"/>
    </row>
    <row r="2" spans="1:43" s="2" customFormat="1" ht="20.100000000000001" customHeight="1" x14ac:dyDescent="0.2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3"/>
    </row>
    <row r="3" spans="1:43" s="2" customFormat="1" ht="20.100000000000001" customHeight="1" x14ac:dyDescent="0.2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3"/>
    </row>
    <row r="4" spans="1:43" s="2" customFormat="1" ht="20.100000000000001" customHeight="1" x14ac:dyDescent="0.2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3"/>
    </row>
    <row r="5" spans="1:43" s="2" customFormat="1" ht="20.100000000000001" customHeight="1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3"/>
    </row>
    <row r="6" spans="1:43" s="2" customFormat="1" ht="20.100000000000001" customHeight="1" x14ac:dyDescent="0.2">
      <c r="A6" s="84" t="s">
        <v>63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3"/>
      <c r="AC6" s="3" t="s">
        <v>46</v>
      </c>
      <c r="AD6" s="3"/>
      <c r="AE6" s="3"/>
      <c r="AF6" s="3"/>
      <c r="AG6" s="3"/>
      <c r="AH6" s="3"/>
      <c r="AI6" s="3"/>
      <c r="AJ6" s="45"/>
      <c r="AK6" s="45"/>
      <c r="AL6" s="3"/>
      <c r="AM6" s="3"/>
      <c r="AN6" s="3"/>
      <c r="AO6" s="3"/>
      <c r="AP6" s="3"/>
      <c r="AQ6" s="60"/>
    </row>
    <row r="7" spans="1:43" s="2" customFormat="1" ht="20.100000000000001" customHeight="1" x14ac:dyDescent="0.2">
      <c r="A7" s="86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8"/>
      <c r="AB7" s="61"/>
      <c r="AC7" s="59"/>
      <c r="AD7" s="45"/>
      <c r="AE7" s="45"/>
      <c r="AF7" s="11"/>
      <c r="AG7" s="11"/>
      <c r="AH7" s="11"/>
      <c r="AI7" s="11"/>
      <c r="AJ7" s="45"/>
      <c r="AK7" s="45"/>
      <c r="AL7" s="45"/>
      <c r="AM7" s="45"/>
      <c r="AN7" s="45"/>
      <c r="AO7" s="45"/>
      <c r="AP7" s="45"/>
      <c r="AQ7" s="60"/>
    </row>
    <row r="8" spans="1:43" s="2" customFormat="1" ht="20.100000000000001" customHeight="1" x14ac:dyDescent="0.2">
      <c r="A8" s="81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9"/>
      <c r="AB8" s="61"/>
      <c r="AC8" s="45"/>
      <c r="AD8" s="3"/>
      <c r="AE8" s="3"/>
      <c r="AF8" s="3"/>
      <c r="AG8" s="3"/>
      <c r="AH8" s="3"/>
      <c r="AI8" s="3"/>
      <c r="AJ8" s="45"/>
      <c r="AK8" s="45"/>
      <c r="AL8" s="45"/>
      <c r="AM8" s="45"/>
      <c r="AN8" s="45"/>
      <c r="AO8" s="45"/>
      <c r="AP8" s="45"/>
      <c r="AQ8" s="60"/>
    </row>
    <row r="9" spans="1:43" s="2" customFormat="1" ht="20.100000000000001" customHeight="1" x14ac:dyDescent="0.2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9"/>
      <c r="AB9" s="61"/>
      <c r="AC9" s="45"/>
      <c r="AD9" s="11"/>
      <c r="AE9" s="11"/>
      <c r="AF9" s="11"/>
      <c r="AG9" s="11"/>
      <c r="AH9" s="11"/>
      <c r="AI9" s="11"/>
      <c r="AJ9" s="45"/>
      <c r="AK9" s="45"/>
      <c r="AL9" s="45"/>
      <c r="AM9" s="45"/>
      <c r="AN9" s="45"/>
      <c r="AO9" s="45"/>
      <c r="AP9" s="45"/>
      <c r="AQ9" s="60"/>
    </row>
    <row r="10" spans="1:43" s="2" customFormat="1" ht="20.100000000000001" customHeight="1" x14ac:dyDescent="0.2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9"/>
      <c r="AB10" s="61"/>
      <c r="AC10" s="45"/>
      <c r="AD10" s="3"/>
      <c r="AE10" s="3"/>
      <c r="AF10" s="3"/>
      <c r="AG10" s="3"/>
      <c r="AH10" s="3"/>
      <c r="AI10" s="3"/>
      <c r="AJ10" s="45"/>
      <c r="AK10" s="45"/>
      <c r="AL10" s="45"/>
      <c r="AM10" s="45"/>
      <c r="AN10" s="45"/>
      <c r="AO10" s="45"/>
      <c r="AP10" s="45"/>
      <c r="AQ10" s="60"/>
    </row>
    <row r="11" spans="1:43" s="2" customFormat="1" ht="20.100000000000001" customHeight="1" x14ac:dyDescent="0.2">
      <c r="A11" s="81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9"/>
      <c r="AB11" s="61"/>
      <c r="AC11" s="45"/>
      <c r="AD11" s="3"/>
      <c r="AE11" s="3"/>
      <c r="AF11" s="3"/>
      <c r="AG11" s="3"/>
      <c r="AH11" s="3"/>
      <c r="AI11" s="3"/>
      <c r="AJ11" s="45"/>
      <c r="AK11" s="45"/>
      <c r="AL11" s="45"/>
      <c r="AM11" s="45"/>
      <c r="AN11" s="45"/>
      <c r="AO11" s="45"/>
      <c r="AP11" s="45"/>
      <c r="AQ11" s="60"/>
    </row>
    <row r="12" spans="1:43" s="2" customFormat="1" ht="20.100000000000001" customHeight="1" x14ac:dyDescent="0.2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9"/>
      <c r="AB12" s="61"/>
      <c r="AC12" s="45"/>
      <c r="AD12" s="3"/>
      <c r="AE12" s="3"/>
      <c r="AF12" s="3"/>
      <c r="AG12" s="3"/>
      <c r="AH12" s="3"/>
      <c r="AI12" s="3"/>
      <c r="AJ12" s="45"/>
      <c r="AK12" s="45"/>
      <c r="AL12" s="45"/>
      <c r="AM12" s="45"/>
      <c r="AN12" s="45"/>
      <c r="AO12" s="45"/>
      <c r="AP12" s="45"/>
      <c r="AQ12" s="60"/>
    </row>
    <row r="13" spans="1:43" s="2" customFormat="1" ht="20.100000000000001" customHeight="1" x14ac:dyDescent="0.2">
      <c r="A13" s="81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9"/>
      <c r="AB13" s="61"/>
      <c r="AC13" s="4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60"/>
    </row>
    <row r="14" spans="1:43" s="2" customFormat="1" ht="20.100000000000001" customHeight="1" x14ac:dyDescent="0.2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2"/>
      <c r="AB14" s="62"/>
      <c r="AC14" s="46"/>
      <c r="AD14" s="47" t="s">
        <v>20</v>
      </c>
      <c r="AE14" s="47"/>
      <c r="AF14" s="47"/>
      <c r="AG14" s="47"/>
      <c r="AH14" s="47"/>
      <c r="AI14" s="47"/>
      <c r="AJ14" s="63"/>
      <c r="AK14" s="63"/>
      <c r="AL14" s="47" t="s">
        <v>19</v>
      </c>
      <c r="AM14" s="46"/>
      <c r="AN14" s="46"/>
      <c r="AO14" s="46"/>
      <c r="AP14" s="46"/>
      <c r="AQ14" s="64"/>
    </row>
    <row r="15" spans="1:43" s="2" customFormat="1" ht="20.100000000000001" customHeight="1" x14ac:dyDescent="0.2">
      <c r="A15" s="93" t="s">
        <v>30</v>
      </c>
      <c r="B15" s="93"/>
      <c r="C15" s="93"/>
      <c r="D15" s="93"/>
      <c r="E15" s="93"/>
      <c r="F15" s="93" t="s">
        <v>19</v>
      </c>
      <c r="G15" s="93"/>
      <c r="H15" s="93"/>
      <c r="I15" s="93"/>
      <c r="J15" s="93"/>
      <c r="K15" s="93" t="s">
        <v>31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 t="s">
        <v>40</v>
      </c>
      <c r="AM15" s="93"/>
      <c r="AN15" s="93"/>
      <c r="AO15" s="93"/>
      <c r="AP15" s="93"/>
      <c r="AQ15" s="93"/>
    </row>
    <row r="16" spans="1:43" s="2" customFormat="1" ht="20.100000000000001" customHeight="1" x14ac:dyDescent="0.2">
      <c r="A16" s="94" t="s">
        <v>41</v>
      </c>
      <c r="B16" s="95"/>
      <c r="C16" s="95"/>
      <c r="D16" s="95"/>
      <c r="E16" s="96"/>
      <c r="F16" s="97">
        <v>44665</v>
      </c>
      <c r="G16" s="98"/>
      <c r="H16" s="98"/>
      <c r="I16" s="98"/>
      <c r="J16" s="99"/>
      <c r="K16" s="100" t="s">
        <v>70</v>
      </c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2"/>
      <c r="AL16" s="93" t="s">
        <v>56</v>
      </c>
      <c r="AM16" s="93"/>
      <c r="AN16" s="93"/>
      <c r="AO16" s="93"/>
      <c r="AP16" s="93"/>
      <c r="AQ16" s="93"/>
    </row>
    <row r="17" spans="1:43" s="2" customFormat="1" ht="20.100000000000001" customHeight="1" x14ac:dyDescent="0.2">
      <c r="A17" s="94" t="s">
        <v>59</v>
      </c>
      <c r="B17" s="95"/>
      <c r="C17" s="95"/>
      <c r="D17" s="95"/>
      <c r="E17" s="96"/>
      <c r="F17" s="97">
        <v>44422</v>
      </c>
      <c r="G17" s="98"/>
      <c r="H17" s="98"/>
      <c r="I17" s="98"/>
      <c r="J17" s="99"/>
      <c r="K17" s="100" t="s">
        <v>58</v>
      </c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2"/>
      <c r="AL17" s="93" t="s">
        <v>56</v>
      </c>
      <c r="AM17" s="93"/>
      <c r="AN17" s="93"/>
      <c r="AO17" s="93"/>
      <c r="AP17" s="93"/>
      <c r="AQ17" s="93"/>
    </row>
    <row r="18" spans="1:43" s="2" customFormat="1" ht="20.100000000000001" customHeight="1" x14ac:dyDescent="0.2">
      <c r="A18" s="67"/>
      <c r="B18" s="68"/>
      <c r="C18" s="68"/>
      <c r="D18" s="68"/>
      <c r="E18" s="69"/>
      <c r="F18" s="97"/>
      <c r="G18" s="98"/>
      <c r="H18" s="98"/>
      <c r="I18" s="98"/>
      <c r="J18" s="99"/>
      <c r="K18" s="71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3"/>
      <c r="AL18" s="104"/>
      <c r="AM18" s="105"/>
      <c r="AN18" s="105"/>
      <c r="AO18" s="105"/>
      <c r="AP18" s="105"/>
      <c r="AQ18" s="106"/>
    </row>
    <row r="19" spans="1:43" s="2" customFormat="1" ht="20.100000000000001" customHeight="1" x14ac:dyDescent="0.2">
      <c r="A19" s="94"/>
      <c r="B19" s="95"/>
      <c r="C19" s="95"/>
      <c r="D19" s="95"/>
      <c r="E19" s="96"/>
      <c r="F19" s="103"/>
      <c r="G19" s="103"/>
      <c r="H19" s="103"/>
      <c r="I19" s="103"/>
      <c r="J19" s="10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103"/>
      <c r="AM19" s="103"/>
      <c r="AN19" s="103"/>
      <c r="AO19" s="103"/>
      <c r="AP19" s="103"/>
      <c r="AQ19" s="103"/>
    </row>
    <row r="20" spans="1:43" s="2" customFormat="1" ht="20.100000000000001" customHeight="1" thickBot="1" x14ac:dyDescent="0.25">
      <c r="A20" s="6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65"/>
    </row>
    <row r="21" spans="1:43" s="2" customFormat="1" ht="20.100000000000001" customHeight="1" thickTop="1" x14ac:dyDescent="0.2">
      <c r="A21" s="107" t="s">
        <v>9</v>
      </c>
      <c r="B21" s="108"/>
      <c r="C21" s="108"/>
      <c r="D21" s="108"/>
      <c r="E21" s="108"/>
      <c r="F21" s="108"/>
      <c r="G21" s="108"/>
      <c r="H21" s="108"/>
      <c r="I21" s="108"/>
      <c r="J21" s="109"/>
      <c r="K21" s="110" t="str">
        <f>'List stavby'!B6</f>
        <v>Správa železnic, státní organizace</v>
      </c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11"/>
      <c r="AB21" s="112" t="s">
        <v>21</v>
      </c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4"/>
    </row>
    <row r="22" spans="1:43" s="2" customFormat="1" ht="20.100000000000001" customHeight="1" x14ac:dyDescent="0.2">
      <c r="A22" s="121" t="s">
        <v>6</v>
      </c>
      <c r="B22" s="122"/>
      <c r="C22" s="122"/>
      <c r="D22" s="122"/>
      <c r="E22" s="122"/>
      <c r="F22" s="122"/>
      <c r="G22" s="122"/>
      <c r="H22" s="122"/>
      <c r="I22" s="122"/>
      <c r="J22" s="123"/>
      <c r="K22" s="124" t="str">
        <f>'List stavby'!B7</f>
        <v>Dlážděná 1003/7, 110 00 Praha 1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5"/>
      <c r="AB22" s="115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7"/>
    </row>
    <row r="23" spans="1:43" s="2" customFormat="1" ht="20.100000000000001" customHeight="1" x14ac:dyDescent="0.2">
      <c r="A23" s="121" t="s">
        <v>10</v>
      </c>
      <c r="B23" s="122"/>
      <c r="C23" s="122"/>
      <c r="D23" s="122"/>
      <c r="E23" s="122"/>
      <c r="F23" s="122"/>
      <c r="G23" s="122"/>
      <c r="H23" s="122"/>
      <c r="I23" s="122"/>
      <c r="J23" s="123"/>
      <c r="K23" s="124" t="str">
        <f>'List stavby'!B8</f>
        <v>Stavebí správa východ</v>
      </c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5"/>
      <c r="AB23" s="115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7"/>
    </row>
    <row r="24" spans="1:43" s="2" customFormat="1" ht="20.100000000000001" customHeight="1" thickBot="1" x14ac:dyDescent="0.25">
      <c r="A24" s="126" t="s">
        <v>6</v>
      </c>
      <c r="B24" s="127"/>
      <c r="C24" s="127"/>
      <c r="D24" s="127"/>
      <c r="E24" s="127"/>
      <c r="F24" s="127"/>
      <c r="G24" s="127"/>
      <c r="H24" s="127"/>
      <c r="I24" s="127"/>
      <c r="J24" s="128"/>
      <c r="K24" s="129" t="str">
        <f>'List stavby'!B9</f>
        <v>Nerudova 773/1, 779 00 Olomouc</v>
      </c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30"/>
      <c r="AB24" s="118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20"/>
    </row>
    <row r="25" spans="1:43" s="2" customFormat="1" ht="20.100000000000001" customHeight="1" thickTop="1" thickBot="1" x14ac:dyDescent="0.25">
      <c r="A25" s="131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3"/>
    </row>
    <row r="26" spans="1:43" s="2" customFormat="1" ht="20.100000000000001" customHeight="1" thickTop="1" x14ac:dyDescent="0.2">
      <c r="A26" s="107" t="s">
        <v>7</v>
      </c>
      <c r="B26" s="108"/>
      <c r="C26" s="108"/>
      <c r="D26" s="108"/>
      <c r="E26" s="108"/>
      <c r="F26" s="108"/>
      <c r="G26" s="108"/>
      <c r="H26" s="108"/>
      <c r="I26" s="108"/>
      <c r="J26" s="109"/>
      <c r="K26" s="110" t="str">
        <f>'List stavby'!B12</f>
        <v>DMC Havlíčkův Brod s.r.o.</v>
      </c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11"/>
      <c r="AB26" s="134" t="s">
        <v>21</v>
      </c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6"/>
    </row>
    <row r="27" spans="1:43" s="2" customFormat="1" ht="20.100000000000001" customHeight="1" x14ac:dyDescent="0.2">
      <c r="A27" s="121" t="s">
        <v>6</v>
      </c>
      <c r="B27" s="122"/>
      <c r="C27" s="122"/>
      <c r="D27" s="122"/>
      <c r="E27" s="122"/>
      <c r="F27" s="122"/>
      <c r="G27" s="122"/>
      <c r="H27" s="122"/>
      <c r="I27" s="122"/>
      <c r="J27" s="123"/>
      <c r="K27" s="124" t="str">
        <f>'List stavby'!B13</f>
        <v>Průmyslová 941, 580 01 Havlíčkův Brod</v>
      </c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5"/>
      <c r="AB27" s="137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9"/>
    </row>
    <row r="28" spans="1:43" s="2" customFormat="1" ht="20.100000000000001" customHeight="1" x14ac:dyDescent="0.2">
      <c r="A28" s="121" t="s">
        <v>24</v>
      </c>
      <c r="B28" s="122"/>
      <c r="C28" s="122"/>
      <c r="D28" s="122"/>
      <c r="E28" s="122"/>
      <c r="F28" s="122"/>
      <c r="G28" s="122"/>
      <c r="H28" s="122"/>
      <c r="I28" s="122"/>
      <c r="J28" s="123"/>
      <c r="K28" s="4" t="s">
        <v>22</v>
      </c>
      <c r="L28" s="122" t="str">
        <f>'List stavby'!B14</f>
        <v>420 569 400 520</v>
      </c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5"/>
      <c r="AB28" s="137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9"/>
    </row>
    <row r="29" spans="1:43" s="2" customFormat="1" ht="20.100000000000001" customHeight="1" x14ac:dyDescent="0.2">
      <c r="A29" s="143"/>
      <c r="B29" s="144"/>
      <c r="C29" s="144"/>
      <c r="D29" s="144"/>
      <c r="E29" s="144"/>
      <c r="F29" s="144"/>
      <c r="G29" s="144"/>
      <c r="H29" s="144"/>
      <c r="I29" s="144"/>
      <c r="J29" s="145"/>
      <c r="K29" s="4" t="s">
        <v>23</v>
      </c>
      <c r="L29" s="122" t="str">
        <f>'List stavby'!B15</f>
        <v>culka@dmchb.cz</v>
      </c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5"/>
      <c r="AB29" s="140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2"/>
    </row>
    <row r="30" spans="1:43" s="2" customFormat="1" ht="20.100000000000001" customHeight="1" x14ac:dyDescent="0.2">
      <c r="A30" s="146" t="s">
        <v>8</v>
      </c>
      <c r="B30" s="147"/>
      <c r="C30" s="147"/>
      <c r="D30" s="147"/>
      <c r="E30" s="147"/>
      <c r="F30" s="147"/>
      <c r="G30" s="147"/>
      <c r="H30" s="147"/>
      <c r="I30" s="147"/>
      <c r="J30" s="148"/>
      <c r="K30" s="149" t="s">
        <v>52</v>
      </c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1"/>
      <c r="AB30" s="137" t="s">
        <v>21</v>
      </c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9"/>
    </row>
    <row r="31" spans="1:43" s="2" customFormat="1" ht="20.100000000000001" customHeight="1" x14ac:dyDescent="0.2">
      <c r="A31" s="121" t="s">
        <v>6</v>
      </c>
      <c r="B31" s="122"/>
      <c r="C31" s="122"/>
      <c r="D31" s="122"/>
      <c r="E31" s="122"/>
      <c r="F31" s="122"/>
      <c r="G31" s="122"/>
      <c r="H31" s="122"/>
      <c r="I31" s="122"/>
      <c r="J31" s="123"/>
      <c r="K31" s="124" t="s">
        <v>53</v>
      </c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5"/>
      <c r="AB31" s="137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9"/>
    </row>
    <row r="32" spans="1:43" s="2" customFormat="1" ht="20.100000000000001" customHeight="1" x14ac:dyDescent="0.2">
      <c r="A32" s="121" t="s">
        <v>24</v>
      </c>
      <c r="B32" s="122"/>
      <c r="C32" s="122"/>
      <c r="D32" s="122"/>
      <c r="E32" s="122"/>
      <c r="F32" s="122"/>
      <c r="G32" s="122"/>
      <c r="H32" s="122"/>
      <c r="I32" s="122"/>
      <c r="J32" s="123"/>
      <c r="K32" s="4" t="s">
        <v>22</v>
      </c>
      <c r="L32" s="122" t="s">
        <v>57</v>
      </c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5"/>
      <c r="AB32" s="137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9"/>
    </row>
    <row r="33" spans="1:54" s="2" customFormat="1" ht="20.100000000000001" customHeight="1" x14ac:dyDescent="0.2">
      <c r="A33" s="143"/>
      <c r="B33" s="144"/>
      <c r="C33" s="144"/>
      <c r="D33" s="144"/>
      <c r="E33" s="144"/>
      <c r="F33" s="144"/>
      <c r="G33" s="144"/>
      <c r="H33" s="144"/>
      <c r="I33" s="144"/>
      <c r="J33" s="145"/>
      <c r="K33" s="5" t="s">
        <v>23</v>
      </c>
      <c r="L33" s="144" t="s">
        <v>54</v>
      </c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52"/>
      <c r="AB33" s="137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9"/>
    </row>
    <row r="34" spans="1:54" s="2" customFormat="1" ht="20.100000000000001" customHeight="1" x14ac:dyDescent="0.2">
      <c r="A34" s="146" t="s">
        <v>47</v>
      </c>
      <c r="B34" s="147"/>
      <c r="C34" s="147"/>
      <c r="D34" s="147"/>
      <c r="E34" s="147"/>
      <c r="F34" s="147"/>
      <c r="G34" s="147"/>
      <c r="H34" s="147"/>
      <c r="I34" s="147"/>
      <c r="J34" s="148"/>
      <c r="K34" s="153" t="s">
        <v>18</v>
      </c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53" t="s">
        <v>17</v>
      </c>
      <c r="W34" s="147"/>
      <c r="X34" s="147"/>
      <c r="Y34" s="147"/>
      <c r="Z34" s="147"/>
      <c r="AA34" s="147"/>
      <c r="AB34" s="147"/>
      <c r="AC34" s="147"/>
      <c r="AD34" s="147"/>
      <c r="AE34" s="147"/>
      <c r="AF34" s="148"/>
      <c r="AG34" s="153" t="s">
        <v>16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54"/>
    </row>
    <row r="35" spans="1:54" s="2" customFormat="1" ht="20.100000000000001" customHeight="1" thickBot="1" x14ac:dyDescent="0.25">
      <c r="A35" s="126" t="str">
        <f>'List stavby'!B17</f>
        <v>Bc. Josef Culka</v>
      </c>
      <c r="B35" s="127"/>
      <c r="C35" s="127"/>
      <c r="D35" s="127"/>
      <c r="E35" s="127"/>
      <c r="F35" s="127"/>
      <c r="G35" s="127"/>
      <c r="H35" s="127"/>
      <c r="I35" s="127"/>
      <c r="J35" s="128"/>
      <c r="K35" s="129" t="s">
        <v>55</v>
      </c>
      <c r="L35" s="127"/>
      <c r="M35" s="127"/>
      <c r="N35" s="127"/>
      <c r="O35" s="127"/>
      <c r="P35" s="127"/>
      <c r="Q35" s="127"/>
      <c r="R35" s="127"/>
      <c r="S35" s="127"/>
      <c r="T35" s="127"/>
      <c r="U35" s="128"/>
      <c r="V35" s="129" t="s">
        <v>61</v>
      </c>
      <c r="W35" s="127"/>
      <c r="X35" s="127"/>
      <c r="Y35" s="127"/>
      <c r="Z35" s="127"/>
      <c r="AA35" s="127"/>
      <c r="AB35" s="127"/>
      <c r="AC35" s="127"/>
      <c r="AD35" s="127"/>
      <c r="AE35" s="127"/>
      <c r="AF35" s="128"/>
      <c r="AG35" s="129" t="s">
        <v>55</v>
      </c>
      <c r="AH35" s="127"/>
      <c r="AI35" s="127"/>
      <c r="AJ35" s="127"/>
      <c r="AK35" s="127"/>
      <c r="AL35" s="127"/>
      <c r="AM35" s="127"/>
      <c r="AN35" s="127"/>
      <c r="AO35" s="127"/>
      <c r="AP35" s="127"/>
      <c r="AQ35" s="155"/>
    </row>
    <row r="36" spans="1:54" s="2" customFormat="1" ht="20.100000000000001" customHeight="1" thickTop="1" thickBot="1" x14ac:dyDescent="0.25">
      <c r="A36" s="131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3"/>
    </row>
    <row r="37" spans="1:54" s="2" customFormat="1" ht="20.100000000000001" customHeight="1" thickTop="1" x14ac:dyDescent="0.2">
      <c r="A37" s="156" t="s">
        <v>2</v>
      </c>
      <c r="B37" s="157"/>
      <c r="C37" s="157"/>
      <c r="D37" s="157"/>
      <c r="E37" s="157"/>
      <c r="F37" s="157"/>
      <c r="G37" s="157"/>
      <c r="H37" s="157"/>
      <c r="I37" s="157"/>
      <c r="J37" s="158"/>
      <c r="K37" s="162" t="str">
        <f>'List stavby'!B1</f>
        <v>Rekonstrukce a doplnění závor na přejezdu P7131 v km 2,570 trati Boří les(mimo) – Lednice (včetně)</v>
      </c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4"/>
      <c r="AG37" s="168" t="s">
        <v>1</v>
      </c>
      <c r="AH37" s="169"/>
      <c r="AI37" s="169"/>
      <c r="AJ37" s="169"/>
      <c r="AK37" s="169"/>
      <c r="AL37" s="170" t="str">
        <f>'List stavby'!B4</f>
        <v>S622000191</v>
      </c>
      <c r="AM37" s="170"/>
      <c r="AN37" s="170"/>
      <c r="AO37" s="170"/>
      <c r="AP37" s="170"/>
      <c r="AQ37" s="171"/>
    </row>
    <row r="38" spans="1:54" s="2" customFormat="1" ht="20.100000000000001" customHeight="1" x14ac:dyDescent="0.2">
      <c r="A38" s="159"/>
      <c r="B38" s="160"/>
      <c r="C38" s="160"/>
      <c r="D38" s="160"/>
      <c r="E38" s="160"/>
      <c r="F38" s="160"/>
      <c r="G38" s="160"/>
      <c r="H38" s="160"/>
      <c r="I38" s="160"/>
      <c r="J38" s="161"/>
      <c r="K38" s="165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7"/>
      <c r="AG38" s="172" t="s">
        <v>36</v>
      </c>
      <c r="AH38" s="173"/>
      <c r="AI38" s="173"/>
      <c r="AJ38" s="173"/>
      <c r="AK38" s="173"/>
      <c r="AL38" s="174">
        <f>'List stavby'!B16</f>
        <v>20071</v>
      </c>
      <c r="AM38" s="174"/>
      <c r="AN38" s="174"/>
      <c r="AO38" s="174"/>
      <c r="AP38" s="174"/>
      <c r="AQ38" s="175"/>
    </row>
    <row r="39" spans="1:54" s="2" customFormat="1" ht="20.100000000000001" customHeight="1" x14ac:dyDescent="0.2">
      <c r="A39" s="146" t="s">
        <v>35</v>
      </c>
      <c r="B39" s="147"/>
      <c r="C39" s="147"/>
      <c r="D39" s="147"/>
      <c r="E39" s="147"/>
      <c r="F39" s="147"/>
      <c r="G39" s="147"/>
      <c r="H39" s="147"/>
      <c r="I39" s="147"/>
      <c r="J39" s="148"/>
      <c r="K39" s="153" t="s">
        <v>62</v>
      </c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76"/>
      <c r="AG39" s="172" t="s">
        <v>28</v>
      </c>
      <c r="AH39" s="173"/>
      <c r="AI39" s="173"/>
      <c r="AJ39" s="173"/>
      <c r="AK39" s="173"/>
      <c r="AL39" s="177" t="s">
        <v>60</v>
      </c>
      <c r="AM39" s="177"/>
      <c r="AN39" s="177"/>
      <c r="AO39" s="177"/>
      <c r="AP39" s="177"/>
      <c r="AQ39" s="178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179" t="s">
        <v>3</v>
      </c>
      <c r="B40" s="180"/>
      <c r="C40" s="180"/>
      <c r="D40" s="180"/>
      <c r="E40" s="180"/>
      <c r="F40" s="180"/>
      <c r="G40" s="180"/>
      <c r="H40" s="180"/>
      <c r="I40" s="180"/>
      <c r="J40" s="181"/>
      <c r="K40" s="185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7"/>
      <c r="AG40" s="191" t="s">
        <v>43</v>
      </c>
      <c r="AH40" s="192"/>
      <c r="AI40" s="192"/>
      <c r="AJ40" s="192"/>
      <c r="AK40" s="192"/>
      <c r="AL40" s="192"/>
      <c r="AM40" s="192"/>
      <c r="AN40" s="192"/>
      <c r="AO40" s="192"/>
      <c r="AP40" s="192"/>
      <c r="AQ40" s="193"/>
    </row>
    <row r="41" spans="1:54" s="2" customFormat="1" ht="20.100000000000001" customHeight="1" thickBot="1" x14ac:dyDescent="0.25">
      <c r="A41" s="182"/>
      <c r="B41" s="183"/>
      <c r="C41" s="183"/>
      <c r="D41" s="183"/>
      <c r="E41" s="183"/>
      <c r="F41" s="183"/>
      <c r="G41" s="183"/>
      <c r="H41" s="183"/>
      <c r="I41" s="183"/>
      <c r="J41" s="184"/>
      <c r="K41" s="188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90"/>
      <c r="AG41" s="194"/>
      <c r="AH41" s="195"/>
      <c r="AI41" s="195"/>
      <c r="AJ41" s="195"/>
      <c r="AK41" s="195"/>
      <c r="AL41" s="195"/>
      <c r="AM41" s="195"/>
      <c r="AN41" s="195"/>
      <c r="AO41" s="195"/>
      <c r="AP41" s="195"/>
      <c r="AQ41" s="196"/>
    </row>
    <row r="42" spans="1:54" s="2" customFormat="1" ht="20.100000000000001" customHeight="1" x14ac:dyDescent="0.2">
      <c r="A42" s="146" t="s">
        <v>4</v>
      </c>
      <c r="B42" s="147"/>
      <c r="C42" s="147"/>
      <c r="D42" s="147"/>
      <c r="E42" s="147"/>
      <c r="F42" s="147"/>
      <c r="G42" s="147"/>
      <c r="H42" s="147"/>
      <c r="I42" s="147"/>
      <c r="J42" s="148"/>
      <c r="K42" s="153" t="s">
        <v>64</v>
      </c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76"/>
      <c r="AG42" s="37" t="s">
        <v>29</v>
      </c>
      <c r="AH42" s="38"/>
      <c r="AI42" s="38"/>
      <c r="AJ42" s="38"/>
      <c r="AK42" s="36"/>
      <c r="AL42" s="36"/>
      <c r="AM42" s="197" t="s">
        <v>45</v>
      </c>
      <c r="AN42" s="197"/>
      <c r="AO42" s="197"/>
      <c r="AP42" s="197"/>
      <c r="AQ42" s="198"/>
      <c r="AV42" s="39" t="str">
        <f>CONCATENATE(AW43,AX43,AY43,AZ43,BA43,BB43,BC43)</f>
        <v>1</v>
      </c>
      <c r="AW42" s="40" t="str">
        <f>MID(AM42,1,1)</f>
        <v>1</v>
      </c>
      <c r="AX42" s="40" t="str">
        <f>MID(AM42,2,1)</f>
        <v/>
      </c>
      <c r="AY42" s="40" t="str">
        <f>MID(AM42,3,1)</f>
        <v/>
      </c>
      <c r="AZ42" s="40" t="str">
        <f>MID(AM42,4,1)</f>
        <v/>
      </c>
      <c r="BA42" s="40" t="str">
        <f>MID(AM42,5,1)</f>
        <v/>
      </c>
      <c r="BB42" s="41" t="str">
        <f>MID(AM42,6,1)</f>
        <v/>
      </c>
    </row>
    <row r="43" spans="1:54" s="2" customFormat="1" ht="20.100000000000001" customHeight="1" thickBot="1" x14ac:dyDescent="0.25">
      <c r="A43" s="143" t="s">
        <v>5</v>
      </c>
      <c r="B43" s="144"/>
      <c r="C43" s="144"/>
      <c r="D43" s="144"/>
      <c r="E43" s="144"/>
      <c r="F43" s="144"/>
      <c r="G43" s="144"/>
      <c r="H43" s="144"/>
      <c r="I43" s="144"/>
      <c r="J43" s="145"/>
      <c r="K43" s="199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200"/>
      <c r="AG43" s="201" t="s">
        <v>11</v>
      </c>
      <c r="AH43" s="180"/>
      <c r="AI43" s="180"/>
      <c r="AJ43" s="180"/>
      <c r="AK43" s="180"/>
      <c r="AL43" s="180"/>
      <c r="AM43" s="180"/>
      <c r="AN43" s="180"/>
      <c r="AO43" s="180"/>
      <c r="AP43" s="180"/>
      <c r="AQ43" s="202"/>
      <c r="AV43" s="42"/>
      <c r="AW43" s="43" t="str">
        <f t="shared" ref="AW43:BB43" si="0">IF(AW42="","",IF(AW42=".","",AW42))</f>
        <v>1</v>
      </c>
      <c r="AX43" s="43" t="str">
        <f t="shared" si="0"/>
        <v/>
      </c>
      <c r="AY43" s="43" t="str">
        <f t="shared" si="0"/>
        <v/>
      </c>
      <c r="AZ43" s="43" t="str">
        <f t="shared" si="0"/>
        <v/>
      </c>
      <c r="BA43" s="43" t="str">
        <f t="shared" si="0"/>
        <v/>
      </c>
      <c r="BB43" s="44" t="str">
        <f t="shared" si="0"/>
        <v/>
      </c>
    </row>
    <row r="44" spans="1:54" s="2" customFormat="1" ht="20.100000000000001" customHeight="1" x14ac:dyDescent="0.2">
      <c r="A44" s="146" t="s">
        <v>25</v>
      </c>
      <c r="B44" s="147"/>
      <c r="C44" s="147"/>
      <c r="D44" s="147"/>
      <c r="E44" s="147"/>
      <c r="F44" s="147"/>
      <c r="G44" s="147"/>
      <c r="H44" s="147"/>
      <c r="I44" s="147"/>
      <c r="J44" s="148"/>
      <c r="K44" s="153" t="s">
        <v>26</v>
      </c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8"/>
      <c r="Z44" s="153" t="s">
        <v>27</v>
      </c>
      <c r="AA44" s="147"/>
      <c r="AB44" s="147"/>
      <c r="AC44" s="147"/>
      <c r="AD44" s="147"/>
      <c r="AE44" s="147"/>
      <c r="AF44" s="176"/>
      <c r="AG44" s="203"/>
      <c r="AH44" s="204"/>
      <c r="AI44" s="204"/>
      <c r="AJ44" s="204"/>
      <c r="AK44" s="204"/>
      <c r="AL44" s="204"/>
      <c r="AM44" s="204"/>
      <c r="AN44" s="204"/>
      <c r="AO44" s="204"/>
      <c r="AP44" s="204"/>
      <c r="AQ44" s="205"/>
    </row>
    <row r="45" spans="1:54" s="2" customFormat="1" ht="20.100000000000001" customHeight="1" thickBot="1" x14ac:dyDescent="0.25">
      <c r="A45" s="209" t="str">
        <f>'[1]Rozpiska_celé stavby'!A48:J48</f>
        <v>Jihomoravský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1" t="str">
        <f>'[1]Rozpiska_celé stavby'!K48:Y48</f>
        <v>Poštorná, Charvátská Nová Ves</v>
      </c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3"/>
      <c r="Z45" s="211">
        <f>'[1]Rozpiska_celé stavby'!Z48:AF48</f>
        <v>208306</v>
      </c>
      <c r="AA45" s="212"/>
      <c r="AB45" s="212"/>
      <c r="AC45" s="212"/>
      <c r="AD45" s="212"/>
      <c r="AE45" s="212"/>
      <c r="AF45" s="214"/>
      <c r="AG45" s="203"/>
      <c r="AH45" s="204"/>
      <c r="AI45" s="204"/>
      <c r="AJ45" s="204"/>
      <c r="AK45" s="204"/>
      <c r="AL45" s="204"/>
      <c r="AM45" s="204"/>
      <c r="AN45" s="204"/>
      <c r="AO45" s="204"/>
      <c r="AP45" s="204"/>
      <c r="AQ45" s="205"/>
    </row>
    <row r="46" spans="1:54" s="2" customFormat="1" ht="20.100000000000001" customHeight="1" x14ac:dyDescent="0.2">
      <c r="A46" s="215" t="s">
        <v>44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7"/>
      <c r="AG46" s="203"/>
      <c r="AH46" s="204"/>
      <c r="AI46" s="204"/>
      <c r="AJ46" s="204"/>
      <c r="AK46" s="204"/>
      <c r="AL46" s="204"/>
      <c r="AM46" s="204"/>
      <c r="AN46" s="204"/>
      <c r="AO46" s="204"/>
      <c r="AP46" s="204"/>
      <c r="AQ46" s="205"/>
    </row>
    <row r="47" spans="1:54" s="2" customFormat="1" ht="20.100000000000001" customHeight="1" x14ac:dyDescent="0.2">
      <c r="A47" s="146" t="s">
        <v>13</v>
      </c>
      <c r="B47" s="147"/>
      <c r="C47" s="147"/>
      <c r="D47" s="147"/>
      <c r="E47" s="147"/>
      <c r="F47" s="147"/>
      <c r="G47" s="147"/>
      <c r="H47" s="147"/>
      <c r="I47" s="147"/>
      <c r="J47" s="148"/>
      <c r="K47" s="153" t="s">
        <v>12</v>
      </c>
      <c r="L47" s="147"/>
      <c r="M47" s="147"/>
      <c r="N47" s="147"/>
      <c r="O47" s="147"/>
      <c r="P47" s="147"/>
      <c r="Q47" s="147"/>
      <c r="R47" s="148"/>
      <c r="S47" s="153" t="s">
        <v>14</v>
      </c>
      <c r="T47" s="147"/>
      <c r="U47" s="147"/>
      <c r="V47" s="147"/>
      <c r="W47" s="147"/>
      <c r="X47" s="147"/>
      <c r="Y47" s="148"/>
      <c r="Z47" s="153" t="s">
        <v>15</v>
      </c>
      <c r="AA47" s="147"/>
      <c r="AB47" s="147"/>
      <c r="AC47" s="147"/>
      <c r="AD47" s="147"/>
      <c r="AE47" s="147"/>
      <c r="AF47" s="176"/>
      <c r="AG47" s="203"/>
      <c r="AH47" s="204"/>
      <c r="AI47" s="204"/>
      <c r="AJ47" s="204"/>
      <c r="AK47" s="204"/>
      <c r="AL47" s="204"/>
      <c r="AM47" s="204"/>
      <c r="AN47" s="204"/>
      <c r="AO47" s="204"/>
      <c r="AP47" s="204"/>
      <c r="AQ47" s="205"/>
    </row>
    <row r="48" spans="1:54" s="2" customFormat="1" ht="20.100000000000001" customHeight="1" thickBot="1" x14ac:dyDescent="0.25">
      <c r="A48" s="221" t="str">
        <f>'List stavby'!B2</f>
        <v>DUSP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3">
        <f>'List stavby'!B3</f>
        <v>44422</v>
      </c>
      <c r="L48" s="127"/>
      <c r="M48" s="127"/>
      <c r="N48" s="127"/>
      <c r="O48" s="127"/>
      <c r="P48" s="127"/>
      <c r="Q48" s="127"/>
      <c r="R48" s="128"/>
      <c r="S48" s="129" t="s">
        <v>69</v>
      </c>
      <c r="T48" s="127"/>
      <c r="U48" s="127"/>
      <c r="V48" s="127"/>
      <c r="W48" s="127"/>
      <c r="X48" s="127"/>
      <c r="Y48" s="128"/>
      <c r="Z48" s="224"/>
      <c r="AA48" s="225"/>
      <c r="AB48" s="225"/>
      <c r="AC48" s="225"/>
      <c r="AD48" s="225"/>
      <c r="AE48" s="225"/>
      <c r="AF48" s="226"/>
      <c r="AG48" s="206"/>
      <c r="AH48" s="207"/>
      <c r="AI48" s="207"/>
      <c r="AJ48" s="207"/>
      <c r="AK48" s="207"/>
      <c r="AL48" s="207"/>
      <c r="AM48" s="207"/>
      <c r="AN48" s="207"/>
      <c r="AO48" s="207"/>
      <c r="AP48" s="207"/>
      <c r="AQ48" s="208"/>
    </row>
    <row r="49" spans="1:43" s="2" customFormat="1" ht="20.100000000000001" customHeight="1" thickTop="1" x14ac:dyDescent="0.2">
      <c r="A49" s="227" t="s">
        <v>1</v>
      </c>
      <c r="B49" s="218"/>
      <c r="C49" s="218"/>
      <c r="D49" s="218"/>
      <c r="E49" s="218"/>
      <c r="F49" s="218"/>
      <c r="G49" s="218"/>
      <c r="H49" s="218"/>
      <c r="I49" s="218"/>
      <c r="J49" s="228"/>
      <c r="K49" s="229" t="s">
        <v>13</v>
      </c>
      <c r="L49" s="218"/>
      <c r="M49" s="218"/>
      <c r="N49" s="218"/>
      <c r="O49" s="228"/>
      <c r="P49" s="229" t="s">
        <v>33</v>
      </c>
      <c r="Q49" s="218"/>
      <c r="R49" s="218"/>
      <c r="S49" s="218"/>
      <c r="T49" s="218"/>
      <c r="U49" s="228"/>
      <c r="V49" s="229" t="s">
        <v>38</v>
      </c>
      <c r="W49" s="218"/>
      <c r="X49" s="218"/>
      <c r="Y49" s="218"/>
      <c r="Z49" s="218"/>
      <c r="AA49" s="218"/>
      <c r="AB49" s="218"/>
      <c r="AC49" s="218"/>
      <c r="AD49" s="228"/>
      <c r="AE49" s="229" t="s">
        <v>34</v>
      </c>
      <c r="AF49" s="218"/>
      <c r="AG49" s="218"/>
      <c r="AH49" s="218" t="s">
        <v>37</v>
      </c>
      <c r="AI49" s="218"/>
      <c r="AJ49" s="218"/>
      <c r="AK49" s="218"/>
      <c r="AL49" s="218"/>
      <c r="AM49" s="218"/>
      <c r="AN49" s="218"/>
      <c r="AO49" s="218"/>
      <c r="AP49" s="218"/>
      <c r="AQ49" s="219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9</v>
      </c>
      <c r="J50" s="15" t="str">
        <f>MID(AL37,10,1)</f>
        <v>1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1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1</v>
      </c>
    </row>
    <row r="51" spans="1:43" ht="20.100000000000001" customHeight="1" x14ac:dyDescent="0.25">
      <c r="A51" s="220" t="s">
        <v>39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</row>
  </sheetData>
  <mergeCells count="98">
    <mergeCell ref="Z47:AF47"/>
    <mergeCell ref="AH49:AQ49"/>
    <mergeCell ref="A51:AQ51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K45:Y45"/>
    <mergeCell ref="Z45:AF45"/>
    <mergeCell ref="A46:AF46"/>
    <mergeCell ref="A47:J47"/>
    <mergeCell ref="K47:R47"/>
    <mergeCell ref="S47:Y47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F18:J18"/>
    <mergeCell ref="A19:E19"/>
    <mergeCell ref="F19:J19"/>
    <mergeCell ref="K19:AK19"/>
    <mergeCell ref="AL19:AQ19"/>
    <mergeCell ref="AL18:AQ18"/>
    <mergeCell ref="A16:E16"/>
    <mergeCell ref="F16:J16"/>
    <mergeCell ref="K16:AK16"/>
    <mergeCell ref="AL16:AQ16"/>
    <mergeCell ref="A17:E17"/>
    <mergeCell ref="F17:J17"/>
    <mergeCell ref="K17:AK17"/>
    <mergeCell ref="AL17:AQ17"/>
    <mergeCell ref="A1:AQ5"/>
    <mergeCell ref="A6:AA6"/>
    <mergeCell ref="A7:AA14"/>
    <mergeCell ref="A15:E15"/>
    <mergeCell ref="F15:J15"/>
    <mergeCell ref="K15:AK15"/>
    <mergeCell ref="AL15:AQ15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I.1 - TZ</vt:lpstr>
      <vt:lpstr>'I.1 - TZ'!Oblast_tisku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2022-03-25T07:52:25Z</cp:lastPrinted>
  <dcterms:created xsi:type="dcterms:W3CDTF">2019-01-18T06:44:24Z</dcterms:created>
  <dcterms:modified xsi:type="dcterms:W3CDTF">2022-05-09T11:30:21Z</dcterms:modified>
</cp:coreProperties>
</file>